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942" windowHeight="9805"/>
  </bookViews>
  <sheets>
    <sheet name="Sheet2" sheetId="2" r:id="rId1"/>
  </sheets>
  <definedNames>
    <definedName name="_xlnm.Print_Area" localSheetId="0">Sheet2!$A$1:$O$21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<sst xmlns="http://schemas.openxmlformats.org/spreadsheetml/2006/main" count="41" uniqueCount="37">
  <si>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附件2</t>
  </si>
  <si>
    <r>
      <t>第十四师昆玉市</t>
    </r>
    <r>
      <rPr>
        <sz val="20"/>
        <color theme="1"/>
        <rFont val="Times New Roman"/>
        <charset val="134"/>
      </rPr>
      <t>2025</t>
    </r>
    <r>
      <rPr>
        <sz val="20"/>
        <color theme="1"/>
        <rFont val="方正小标宋简体"/>
        <charset val="134"/>
      </rPr>
      <t>年第三季度公交车运营补贴资金拟发放统计表</t>
    </r>
  </si>
  <si>
    <t>序号</t>
  </si>
  <si>
    <t>经营者
名称</t>
  </si>
  <si>
    <t>车辆信息</t>
  </si>
  <si>
    <t>7月</t>
  </si>
  <si>
    <t>8月</t>
  </si>
  <si>
    <t>9月</t>
  </si>
  <si>
    <t>合计</t>
  </si>
  <si>
    <t>车辆标台*运营里程</t>
  </si>
  <si>
    <t>运营补贴基数</t>
  </si>
  <si>
    <t>补贴金额
（万元）</t>
  </si>
  <si>
    <t>车牌号</t>
  </si>
  <si>
    <t>车长（米）</t>
  </si>
  <si>
    <t>折合标台</t>
  </si>
  <si>
    <t>实际运营天数</t>
  </si>
  <si>
    <t>当月行驶里程
（公里）</t>
  </si>
  <si>
    <t>运营里程</t>
  </si>
  <si>
    <t>昆玉市安达运输有限公司</t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</si>
  <si>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R27707D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</si>
  <si>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R27725D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</si>
  <si>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R27737D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</si>
  <si>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R27750D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</si>
  <si>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R29339D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</si>
  <si>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R29353D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</si>
  <si>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R28995D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</si>
  <si>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R29309D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</si>
  <si>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R29366D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</si>
  <si>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R29335D</t>
    </r>
  </si>
  <si>
    <r>
      <rPr>
        <b/>
        <sz val="12"/>
        <color indexed="8"/>
        <rFont val="仿宋_GB2312"/>
        <charset val="134"/>
      </rPr>
      <t>昆玉市安达运输有限公司小计</t>
    </r>
  </si>
  <si>
    <t>昆玉市锦绣城市服务有限责任公司</t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</si>
  <si>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R28809D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</si>
  <si>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R28861D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</si>
  <si>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R28891D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</si>
  <si>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R28918D</t>
    </r>
  </si>
  <si>
    <r>
      <rPr>
        <b/>
        <sz val="12"/>
        <color indexed="8"/>
        <rFont val="仿宋_GB2312"/>
        <charset val="134"/>
      </rPr>
      <t>昆玉市锦绣城市服务有限责任公司小计</t>
    </r>
  </si>
  <si>
    <r>
      <rPr>
        <b/>
        <sz val="12"/>
        <color indexed="8"/>
        <rFont val="仿宋_GB2312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</si>
</sst>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_ "/>
    <numFmt numFmtId="178" formatCode="0.00000_ "/>
    <numFmt numFmtId="179" formatCode="0.00_ "/>
  </numFmts>
  <fonts count="33">
    <font>
      <sz val="12"/>
      <name val="宋体"/>
      <charset val="134"/>
    </font>
    <font>
      <sz val="10"/>
      <color theme="1"/>
      <name val="Times New Roman"/>
      <charset val="0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0"/>
    </font>
    <font>
      <sz val="11"/>
      <color theme="1"/>
      <name val="黑体"/>
      <charset val="134"/>
    </font>
    <font>
      <sz val="11"/>
      <name val="黑体"/>
      <charset val="134"/>
    </font>
    <font>
      <sz val="12"/>
      <color theme="1"/>
      <name val="Times New Roman"/>
      <charset val="0"/>
    </font>
    <font>
      <sz val="12"/>
      <color indexed="8"/>
      <name val="仿宋_GB2312"/>
      <charset val="134"/>
    </font>
    <font>
      <sz val="12"/>
      <color theme="1"/>
      <name val="宋体"/>
      <charset val="134"/>
      <scheme val="minor"/>
    </font>
    <font>
      <b/>
      <sz val="12"/>
      <color theme="1"/>
      <name val="Times New Roman"/>
      <charset val="0"/>
    </font>
    <font>
      <sz val="12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2"/>
      <color indexed="8"/>
      <name val="仿宋_GB2312"/>
      <charset val="134"/>
    </font>
    <font>
      <sz val="20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76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177" fontId="7" fillId="2" borderId="6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76" fontId="9" fillId="2" borderId="6" xfId="0" applyNumberFormat="1" applyFont="1" applyFill="1" applyBorder="1" applyAlignment="1">
      <alignment horizontal="center" vertical="center"/>
    </xf>
    <xf numFmtId="178" fontId="9" fillId="2" borderId="6" xfId="0" applyNumberFormat="1" applyFont="1" applyFill="1" applyBorder="1" applyAlignment="1">
      <alignment horizontal="center" vertical="center"/>
    </xf>
    <xf numFmtId="179" fontId="7" fillId="2" borderId="6" xfId="0" applyNumberFormat="1" applyFont="1" applyFill="1" applyBorder="1" applyAlignment="1">
      <alignment horizontal="center" vertical="center"/>
    </xf>
    <xf numFmtId="179" fontId="9" fillId="2" borderId="6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177" fontId="7" fillId="2" borderId="6" xfId="0" applyNumberFormat="1" applyFont="1" applyFill="1" applyBorder="1" applyAlignment="1">
      <alignment horizontal="center" vertical="center" wrapText="1"/>
    </xf>
    <xf numFmtId="179" fontId="7" fillId="2" borderId="6" xfId="0" applyNumberFormat="1" applyFont="1" applyFill="1" applyBorder="1" applyAlignment="1">
      <alignment horizontal="center" vertical="center" wrapText="1"/>
    </xf>
    <xf numFmtId="178" fontId="7" fillId="2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3"/>
  <sheetViews>
    <sheetView tabSelected="1" workbookViewId="0">
      <selection activeCell="A2" sqref="A2:O2"/>
    </sheetView>
  </sheetViews>
  <sheetFormatPr defaultColWidth="8.1" defaultRowHeight="15" customHeight="1"/>
  <cols>
    <col min="1" max="1" width="6.6" style="1" customWidth="1"/>
    <col min="2" max="2" width="29.4916666666667" style="4" customWidth="1"/>
    <col min="3" max="3" width="10.3" style="1" customWidth="1"/>
    <col min="4" max="4" width="6.9" style="1" customWidth="1"/>
    <col min="5" max="5" width="6.9" style="5" customWidth="1"/>
    <col min="6" max="6" width="6.3" style="5" customWidth="1"/>
    <col min="7" max="7" width="9.9" style="1" customWidth="1"/>
    <col min="8" max="8" width="6.3" style="4" customWidth="1"/>
    <col min="9" max="9" width="9" style="1" customWidth="1"/>
    <col min="10" max="10" width="6.3" style="4" customWidth="1"/>
    <col min="11" max="11" width="8.925" style="1" customWidth="1"/>
    <col min="12" max="12" width="6.3" style="4" customWidth="1"/>
    <col min="13" max="13" width="9.3" style="4" customWidth="1"/>
    <col min="14" max="14" width="9.2" style="4" customWidth="1"/>
    <col min="15" max="15" width="8.85" style="1" customWidth="1"/>
    <col min="16" max="16384" width="8.1" style="1"/>
  </cols>
  <sheetData>
    <row r="1" ht="31" customHeight="1" spans="1:1">
      <c r="A1" s="6" t="s">
        <v>0</v>
      </c>
    </row>
    <row r="2" s="1" customFormat="1" ht="41" customHeight="1" spans="1:16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2"/>
    </row>
    <row r="3" s="1" customFormat="1" ht="34" customHeight="1" spans="1:20">
      <c r="A3" s="9" t="s">
        <v>2</v>
      </c>
      <c r="B3" s="10" t="s">
        <v>3</v>
      </c>
      <c r="C3" s="11" t="s">
        <v>4</v>
      </c>
      <c r="D3" s="12"/>
      <c r="E3" s="13"/>
      <c r="F3" s="14" t="s">
        <v>5</v>
      </c>
      <c r="G3" s="13"/>
      <c r="H3" s="14" t="s">
        <v>6</v>
      </c>
      <c r="I3" s="13"/>
      <c r="J3" s="14" t="s">
        <v>7</v>
      </c>
      <c r="K3" s="13"/>
      <c r="L3" s="14" t="s">
        <v>8</v>
      </c>
      <c r="M3" s="39" t="s">
        <v>9</v>
      </c>
      <c r="N3" s="14" t="s">
        <v>10</v>
      </c>
      <c r="O3" s="18" t="s">
        <v>11</v>
      </c>
      <c r="T3" s="3"/>
    </row>
    <row r="4" s="1" customFormat="1" ht="45" customHeight="1" spans="1:15">
      <c r="A4" s="15"/>
      <c r="B4" s="16"/>
      <c r="C4" s="17" t="s">
        <v>12</v>
      </c>
      <c r="D4" s="18" t="s">
        <v>13</v>
      </c>
      <c r="E4" s="18" t="s">
        <v>14</v>
      </c>
      <c r="F4" s="19" t="s">
        <v>15</v>
      </c>
      <c r="G4" s="20" t="s">
        <v>16</v>
      </c>
      <c r="H4" s="19" t="s">
        <v>15</v>
      </c>
      <c r="I4" s="20" t="s">
        <v>16</v>
      </c>
      <c r="J4" s="19" t="s">
        <v>15</v>
      </c>
      <c r="K4" s="20" t="s">
        <v>16</v>
      </c>
      <c r="L4" s="14" t="s">
        <v>17</v>
      </c>
      <c r="M4" s="40"/>
      <c r="N4" s="14"/>
      <c r="O4" s="18"/>
    </row>
    <row r="5" s="1" customFormat="1" ht="20" customHeight="1" spans="1:15">
      <c r="A5" s="21">
        <v>1</v>
      </c>
      <c r="B5" s="22" t="s">
        <v>18</v>
      </c>
      <c r="C5" s="23" t="s">
        <v>19</v>
      </c>
      <c r="D5" s="21">
        <v>10.5</v>
      </c>
      <c r="E5" s="24">
        <v>1.3</v>
      </c>
      <c r="F5" s="25">
        <v>31</v>
      </c>
      <c r="G5" s="26">
        <v>8721</v>
      </c>
      <c r="H5" s="25">
        <v>31</v>
      </c>
      <c r="I5" s="26">
        <v>8851</v>
      </c>
      <c r="J5" s="25">
        <v>30</v>
      </c>
      <c r="K5" s="26">
        <v>8569</v>
      </c>
      <c r="L5" s="26">
        <f t="shared" ref="L5:L14" si="0">G5+I5+K5</f>
        <v>26141</v>
      </c>
      <c r="M5" s="41">
        <f>E5*L5</f>
        <v>33983.3</v>
      </c>
      <c r="N5" s="42">
        <f t="shared" ref="N5:N19" si="1">31160/263769.6</f>
        <v>0.118133401271413</v>
      </c>
      <c r="O5" s="43">
        <f>N5*E5*L5</f>
        <v>4014.5628154268</v>
      </c>
    </row>
    <row r="6" s="1" customFormat="1" ht="20" customHeight="1" spans="1:15">
      <c r="A6" s="21">
        <v>2</v>
      </c>
      <c r="B6" s="27"/>
      <c r="C6" s="23" t="s">
        <v>20</v>
      </c>
      <c r="D6" s="21">
        <v>10.5</v>
      </c>
      <c r="E6" s="24">
        <v>1.3</v>
      </c>
      <c r="F6" s="25">
        <v>31</v>
      </c>
      <c r="G6" s="26">
        <v>4804</v>
      </c>
      <c r="H6" s="25">
        <v>31</v>
      </c>
      <c r="I6" s="26">
        <v>4691</v>
      </c>
      <c r="J6" s="25">
        <v>30</v>
      </c>
      <c r="K6" s="26">
        <v>4936</v>
      </c>
      <c r="L6" s="26">
        <f t="shared" si="0"/>
        <v>14431</v>
      </c>
      <c r="M6" s="41">
        <f t="shared" ref="M6:M14" si="2">E6*L6</f>
        <v>18760.3</v>
      </c>
      <c r="N6" s="42">
        <f t="shared" si="1"/>
        <v>0.118133401271413</v>
      </c>
      <c r="O6" s="43">
        <f t="shared" ref="O6:O14" si="3">N6*E6*L6</f>
        <v>2216.21804787208</v>
      </c>
    </row>
    <row r="7" s="1" customFormat="1" ht="20" customHeight="1" spans="1:15">
      <c r="A7" s="21">
        <v>3</v>
      </c>
      <c r="B7" s="27"/>
      <c r="C7" s="23" t="s">
        <v>21</v>
      </c>
      <c r="D7" s="21">
        <v>10.5</v>
      </c>
      <c r="E7" s="24">
        <v>1.3</v>
      </c>
      <c r="F7" s="25">
        <v>31</v>
      </c>
      <c r="G7" s="26">
        <v>2941</v>
      </c>
      <c r="H7" s="25">
        <v>31</v>
      </c>
      <c r="I7" s="26">
        <v>4282</v>
      </c>
      <c r="J7" s="25">
        <v>30</v>
      </c>
      <c r="K7" s="26">
        <v>4844</v>
      </c>
      <c r="L7" s="26">
        <f t="shared" si="0"/>
        <v>12067</v>
      </c>
      <c r="M7" s="41">
        <f t="shared" si="2"/>
        <v>15687.1</v>
      </c>
      <c r="N7" s="42">
        <f t="shared" si="1"/>
        <v>0.118133401271413</v>
      </c>
      <c r="O7" s="43">
        <f t="shared" si="3"/>
        <v>1853.17047908478</v>
      </c>
    </row>
    <row r="8" s="1" customFormat="1" ht="20" customHeight="1" spans="1:15">
      <c r="A8" s="21">
        <v>4</v>
      </c>
      <c r="B8" s="27"/>
      <c r="C8" s="23" t="s">
        <v>22</v>
      </c>
      <c r="D8" s="21">
        <v>10.5</v>
      </c>
      <c r="E8" s="24">
        <v>1.3</v>
      </c>
      <c r="F8" s="25">
        <v>31</v>
      </c>
      <c r="G8" s="26">
        <v>4803</v>
      </c>
      <c r="H8" s="25">
        <v>31</v>
      </c>
      <c r="I8" s="26">
        <v>5141</v>
      </c>
      <c r="J8" s="25">
        <v>30</v>
      </c>
      <c r="K8" s="26">
        <v>5353</v>
      </c>
      <c r="L8" s="26">
        <f t="shared" si="0"/>
        <v>15297</v>
      </c>
      <c r="M8" s="41">
        <f t="shared" si="2"/>
        <v>19886.1</v>
      </c>
      <c r="N8" s="42">
        <f t="shared" si="1"/>
        <v>0.118133401271413</v>
      </c>
      <c r="O8" s="43">
        <f t="shared" si="3"/>
        <v>2349.21263102344</v>
      </c>
    </row>
    <row r="9" s="1" customFormat="1" ht="20" customHeight="1" spans="1:15">
      <c r="A9" s="21">
        <v>5</v>
      </c>
      <c r="B9" s="27"/>
      <c r="C9" s="23" t="s">
        <v>23</v>
      </c>
      <c r="D9" s="21">
        <v>10.5</v>
      </c>
      <c r="E9" s="24">
        <v>1.3</v>
      </c>
      <c r="F9" s="25">
        <v>31</v>
      </c>
      <c r="G9" s="26">
        <v>5395</v>
      </c>
      <c r="H9" s="25">
        <v>31</v>
      </c>
      <c r="I9" s="26">
        <v>5399</v>
      </c>
      <c r="J9" s="25">
        <v>30</v>
      </c>
      <c r="K9" s="26">
        <v>8660</v>
      </c>
      <c r="L9" s="26">
        <f t="shared" si="0"/>
        <v>19454</v>
      </c>
      <c r="M9" s="41">
        <f t="shared" si="2"/>
        <v>25290.2</v>
      </c>
      <c r="N9" s="42">
        <f t="shared" si="1"/>
        <v>0.118133401271413</v>
      </c>
      <c r="O9" s="43">
        <f t="shared" si="3"/>
        <v>2987.61734483428</v>
      </c>
    </row>
    <row r="10" s="1" customFormat="1" ht="20" customHeight="1" spans="1:15">
      <c r="A10" s="21">
        <v>6</v>
      </c>
      <c r="B10" s="27"/>
      <c r="C10" s="23" t="s">
        <v>24</v>
      </c>
      <c r="D10" s="21">
        <v>10.5</v>
      </c>
      <c r="E10" s="24">
        <v>1.3</v>
      </c>
      <c r="F10" s="25">
        <v>31</v>
      </c>
      <c r="G10" s="26">
        <v>8648</v>
      </c>
      <c r="H10" s="25">
        <v>31</v>
      </c>
      <c r="I10" s="26">
        <v>8932</v>
      </c>
      <c r="J10" s="25">
        <v>30</v>
      </c>
      <c r="K10" s="26">
        <v>8727</v>
      </c>
      <c r="L10" s="26">
        <f t="shared" si="0"/>
        <v>26307</v>
      </c>
      <c r="M10" s="41">
        <f t="shared" si="2"/>
        <v>34199.1</v>
      </c>
      <c r="N10" s="42">
        <f t="shared" si="1"/>
        <v>0.118133401271413</v>
      </c>
      <c r="O10" s="43">
        <f t="shared" si="3"/>
        <v>4040.05600342117</v>
      </c>
    </row>
    <row r="11" s="1" customFormat="1" ht="20" customHeight="1" spans="1:15">
      <c r="A11" s="21">
        <v>7</v>
      </c>
      <c r="B11" s="27"/>
      <c r="C11" s="23" t="s">
        <v>25</v>
      </c>
      <c r="D11" s="21">
        <v>10.5</v>
      </c>
      <c r="E11" s="24">
        <v>1.3</v>
      </c>
      <c r="F11" s="25">
        <v>31</v>
      </c>
      <c r="G11" s="26">
        <v>3057</v>
      </c>
      <c r="H11" s="25">
        <v>31</v>
      </c>
      <c r="I11" s="26">
        <v>4371</v>
      </c>
      <c r="J11" s="25">
        <v>30</v>
      </c>
      <c r="K11" s="26">
        <v>5093</v>
      </c>
      <c r="L11" s="26">
        <f t="shared" si="0"/>
        <v>12521</v>
      </c>
      <c r="M11" s="41">
        <f t="shared" si="2"/>
        <v>16277.3</v>
      </c>
      <c r="N11" s="42">
        <f t="shared" si="1"/>
        <v>0.118133401271413</v>
      </c>
      <c r="O11" s="43">
        <f t="shared" si="3"/>
        <v>1922.89281251517</v>
      </c>
    </row>
    <row r="12" s="1" customFormat="1" ht="20" customHeight="1" spans="1:15">
      <c r="A12" s="21">
        <v>8</v>
      </c>
      <c r="B12" s="27"/>
      <c r="C12" s="23" t="s">
        <v>26</v>
      </c>
      <c r="D12" s="21">
        <v>10.5</v>
      </c>
      <c r="E12" s="24">
        <v>1.3</v>
      </c>
      <c r="F12" s="25">
        <v>31</v>
      </c>
      <c r="G12" s="26">
        <v>8307</v>
      </c>
      <c r="H12" s="25">
        <v>31</v>
      </c>
      <c r="I12" s="26">
        <v>8834</v>
      </c>
      <c r="J12" s="25">
        <v>30</v>
      </c>
      <c r="K12" s="26">
        <v>8477</v>
      </c>
      <c r="L12" s="26">
        <f t="shared" si="0"/>
        <v>25618</v>
      </c>
      <c r="M12" s="41">
        <f t="shared" si="2"/>
        <v>33303.4</v>
      </c>
      <c r="N12" s="42">
        <f t="shared" si="1"/>
        <v>0.118133401271413</v>
      </c>
      <c r="O12" s="43">
        <f t="shared" si="3"/>
        <v>3934.24391590236</v>
      </c>
    </row>
    <row r="13" s="1" customFormat="1" ht="20" customHeight="1" spans="1:15">
      <c r="A13" s="21">
        <v>9</v>
      </c>
      <c r="B13" s="27"/>
      <c r="C13" s="23" t="s">
        <v>27</v>
      </c>
      <c r="D13" s="21">
        <v>10.5</v>
      </c>
      <c r="E13" s="24">
        <v>1.3</v>
      </c>
      <c r="F13" s="25">
        <v>31</v>
      </c>
      <c r="G13" s="26">
        <v>5062</v>
      </c>
      <c r="H13" s="25">
        <v>31</v>
      </c>
      <c r="I13" s="26">
        <v>5613</v>
      </c>
      <c r="J13" s="25">
        <v>30</v>
      </c>
      <c r="K13" s="26">
        <v>6363</v>
      </c>
      <c r="L13" s="26">
        <f t="shared" si="0"/>
        <v>17038</v>
      </c>
      <c r="M13" s="41">
        <f t="shared" si="2"/>
        <v>22149.4</v>
      </c>
      <c r="N13" s="42">
        <f t="shared" si="1"/>
        <v>0.118133401271413</v>
      </c>
      <c r="O13" s="43">
        <f t="shared" si="3"/>
        <v>2616.58395812103</v>
      </c>
    </row>
    <row r="14" s="1" customFormat="1" ht="20" customHeight="1" spans="1:15">
      <c r="A14" s="21">
        <v>10</v>
      </c>
      <c r="B14" s="28"/>
      <c r="C14" s="23" t="s">
        <v>28</v>
      </c>
      <c r="D14" s="21">
        <v>10.5</v>
      </c>
      <c r="E14" s="24">
        <v>1.3</v>
      </c>
      <c r="F14" s="25">
        <v>31</v>
      </c>
      <c r="G14" s="26">
        <v>2878</v>
      </c>
      <c r="H14" s="25">
        <v>31</v>
      </c>
      <c r="I14" s="26">
        <v>3377</v>
      </c>
      <c r="J14" s="25">
        <v>30</v>
      </c>
      <c r="K14" s="26">
        <v>5340</v>
      </c>
      <c r="L14" s="26">
        <f t="shared" si="0"/>
        <v>11595</v>
      </c>
      <c r="M14" s="41">
        <f t="shared" si="2"/>
        <v>15073.5</v>
      </c>
      <c r="N14" s="42">
        <f t="shared" si="1"/>
        <v>0.118133401271413</v>
      </c>
      <c r="O14" s="43">
        <f t="shared" si="3"/>
        <v>1780.68382406464</v>
      </c>
    </row>
    <row r="15" s="2" customFormat="1" ht="20" customHeight="1" spans="1:15">
      <c r="A15" s="29" t="s">
        <v>29</v>
      </c>
      <c r="B15" s="30"/>
      <c r="C15" s="21"/>
      <c r="D15" s="21"/>
      <c r="E15" s="24"/>
      <c r="F15" s="31"/>
      <c r="G15" s="21"/>
      <c r="H15" s="31"/>
      <c r="I15" s="21"/>
      <c r="J15" s="31"/>
      <c r="K15" s="21"/>
      <c r="L15" s="24"/>
      <c r="M15" s="44"/>
      <c r="N15" s="42"/>
      <c r="O15" s="43">
        <f>SUM(O5:O14)</f>
        <v>27715.2418322657</v>
      </c>
    </row>
    <row r="16" s="2" customFormat="1" ht="25" customHeight="1" spans="1:15">
      <c r="A16" s="21">
        <v>11</v>
      </c>
      <c r="B16" s="22" t="s">
        <v>30</v>
      </c>
      <c r="C16" s="23" t="s">
        <v>31</v>
      </c>
      <c r="D16" s="21">
        <v>8</v>
      </c>
      <c r="E16" s="32">
        <v>1</v>
      </c>
      <c r="F16" s="31">
        <v>26</v>
      </c>
      <c r="G16" s="33">
        <v>1548.66</v>
      </c>
      <c r="H16" s="34">
        <v>27</v>
      </c>
      <c r="I16" s="33">
        <v>2226.97</v>
      </c>
      <c r="J16" s="34">
        <v>30</v>
      </c>
      <c r="K16" s="33">
        <v>3977.96</v>
      </c>
      <c r="L16" s="45">
        <v>7753.59</v>
      </c>
      <c r="M16" s="44">
        <f>E16*L16</f>
        <v>7753.59</v>
      </c>
      <c r="N16" s="42">
        <f t="shared" si="1"/>
        <v>0.118133401271413</v>
      </c>
      <c r="O16" s="43">
        <f>N16*E16*L16</f>
        <v>915.957958764012</v>
      </c>
    </row>
    <row r="17" s="2" customFormat="1" ht="25" customHeight="1" spans="1:15">
      <c r="A17" s="21">
        <v>12</v>
      </c>
      <c r="B17" s="27"/>
      <c r="C17" s="23" t="s">
        <v>32</v>
      </c>
      <c r="D17" s="21">
        <v>8</v>
      </c>
      <c r="E17" s="32">
        <v>1</v>
      </c>
      <c r="F17" s="31">
        <v>26</v>
      </c>
      <c r="G17" s="33">
        <v>1340.39</v>
      </c>
      <c r="H17" s="35">
        <v>28</v>
      </c>
      <c r="I17" s="33">
        <v>1977.88</v>
      </c>
      <c r="J17" s="34">
        <v>30</v>
      </c>
      <c r="K17" s="33">
        <v>3899.46</v>
      </c>
      <c r="L17" s="45">
        <v>7217.73</v>
      </c>
      <c r="M17" s="44">
        <f>E17*L17</f>
        <v>7217.73</v>
      </c>
      <c r="N17" s="42">
        <f t="shared" si="1"/>
        <v>0.118133401271413</v>
      </c>
      <c r="O17" s="43">
        <f>N17*E17*L17</f>
        <v>852.654994358713</v>
      </c>
    </row>
    <row r="18" s="2" customFormat="1" ht="25" customHeight="1" spans="1:15">
      <c r="A18" s="21">
        <v>13</v>
      </c>
      <c r="B18" s="27"/>
      <c r="C18" s="23" t="s">
        <v>33</v>
      </c>
      <c r="D18" s="21">
        <v>8</v>
      </c>
      <c r="E18" s="32">
        <v>1</v>
      </c>
      <c r="F18" s="31">
        <v>24</v>
      </c>
      <c r="G18" s="33">
        <v>1625.23</v>
      </c>
      <c r="H18" s="35">
        <v>26</v>
      </c>
      <c r="I18" s="33">
        <v>1884.93</v>
      </c>
      <c r="J18" s="34">
        <v>30</v>
      </c>
      <c r="K18" s="33">
        <v>3775.21</v>
      </c>
      <c r="L18" s="45">
        <v>7285.37</v>
      </c>
      <c r="M18" s="44">
        <f>E18*L18</f>
        <v>7285.37</v>
      </c>
      <c r="N18" s="42">
        <f t="shared" si="1"/>
        <v>0.118133401271413</v>
      </c>
      <c r="O18" s="43">
        <f>N18*E18*L18</f>
        <v>860.645537620711</v>
      </c>
    </row>
    <row r="19" s="2" customFormat="1" ht="25" customHeight="1" spans="1:15">
      <c r="A19" s="21">
        <v>14</v>
      </c>
      <c r="B19" s="28"/>
      <c r="C19" s="23" t="s">
        <v>34</v>
      </c>
      <c r="D19" s="21">
        <v>8</v>
      </c>
      <c r="E19" s="32">
        <v>1</v>
      </c>
      <c r="F19" s="31">
        <v>20</v>
      </c>
      <c r="G19" s="33">
        <v>1091.36</v>
      </c>
      <c r="H19" s="35">
        <v>24</v>
      </c>
      <c r="I19" s="33">
        <v>1890.71</v>
      </c>
      <c r="J19" s="34">
        <v>30</v>
      </c>
      <c r="K19" s="33">
        <v>3921.18</v>
      </c>
      <c r="L19" s="45">
        <v>6903.25</v>
      </c>
      <c r="M19" s="44">
        <f>E19*L19</f>
        <v>6903.25</v>
      </c>
      <c r="N19" s="42">
        <f t="shared" si="1"/>
        <v>0.118133401271413</v>
      </c>
      <c r="O19" s="43">
        <f>N19*E19*L19</f>
        <v>815.504402326879</v>
      </c>
    </row>
    <row r="20" s="2" customFormat="1" ht="29" customHeight="1" spans="1:15">
      <c r="A20" s="29" t="s">
        <v>35</v>
      </c>
      <c r="B20" s="30"/>
      <c r="C20" s="21"/>
      <c r="D20" s="21"/>
      <c r="E20" s="24"/>
      <c r="F20" s="31"/>
      <c r="G20" s="36"/>
      <c r="H20" s="31"/>
      <c r="I20" s="36"/>
      <c r="J20" s="31"/>
      <c r="K20" s="36"/>
      <c r="L20" s="46"/>
      <c r="M20" s="47"/>
      <c r="N20" s="47"/>
      <c r="O20" s="43">
        <f>SUM(O16:O19)</f>
        <v>3444.76289307032</v>
      </c>
    </row>
    <row r="21" s="3" customFormat="1" ht="19" customHeight="1" spans="1:15">
      <c r="A21" s="37" t="s">
        <v>36</v>
      </c>
      <c r="B21" s="38"/>
      <c r="C21" s="21"/>
      <c r="D21" s="21"/>
      <c r="E21" s="24"/>
      <c r="F21" s="24"/>
      <c r="G21" s="21"/>
      <c r="H21" s="24"/>
      <c r="I21" s="21"/>
      <c r="J21" s="24"/>
      <c r="K21" s="21"/>
      <c r="L21" s="24"/>
      <c r="M21" s="24"/>
      <c r="N21" s="48"/>
      <c r="O21" s="43">
        <f>O15+O20</f>
        <v>31160.0047253361</v>
      </c>
    </row>
    <row r="22" s="1" customFormat="1" customHeight="1" spans="2:14">
      <c r="B22" s="4"/>
      <c r="E22" s="5"/>
      <c r="F22" s="5"/>
      <c r="H22" s="4"/>
      <c r="J22" s="4"/>
      <c r="L22" s="4"/>
      <c r="M22" s="4"/>
      <c r="N22" s="4"/>
    </row>
    <row r="23" s="1" customFormat="1" customHeight="1" spans="2:14">
      <c r="B23" s="4"/>
      <c r="E23" s="5"/>
      <c r="F23" s="5"/>
      <c r="H23" s="4"/>
      <c r="J23" s="4"/>
      <c r="L23" s="4"/>
      <c r="M23" s="4"/>
      <c r="N23" s="4"/>
    </row>
  </sheetData>
  <mergeCells count="15">
    <mergeCell ref="A2:O2"/>
    <mergeCell ref="C3:E3"/>
    <mergeCell ref="F3:G3"/>
    <mergeCell ref="H3:I3"/>
    <mergeCell ref="J3:K3"/>
    <mergeCell ref="A15:B15"/>
    <mergeCell ref="A20:B20"/>
    <mergeCell ref="A21:B21"/>
    <mergeCell ref="A3:A4"/>
    <mergeCell ref="B3:B4"/>
    <mergeCell ref="B5:B14"/>
    <mergeCell ref="B16:B19"/>
    <mergeCell ref="M3:M4"/>
    <mergeCell ref="N3:N4"/>
    <mergeCell ref="O3:O4"/>
  </mergeCells>
  <pageMargins left="0.75" right="0.75" top="1" bottom="1" header="0.511805555555556" footer="0.511805555555556"/>
  <pageSetup paperSize="9" scale="86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小和才露尖尖角</cp:lastModifiedBy>
  <dcterms:created xsi:type="dcterms:W3CDTF">2016-12-02T08:54:00Z</dcterms:created>
  <dcterms:modified xsi:type="dcterms:W3CDTF">2025-11-25T07:59:09Z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F9E82C56875A4F818DB56869EF1D93B3_13</vt:lpwstr>
  </property>
</Properties>
</file>